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uplim dec 2019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<sst xmlns="http://schemas.openxmlformats.org/spreadsheetml/2006/main" count="36" uniqueCount="36">
  <si>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Trim I</t>
  </si>
  <si>
    <t>Ianuarie</t>
  </si>
  <si>
    <t xml:space="preserve">  SC Samaritanus SRL</t>
  </si>
  <si>
    <t xml:space="preserve"> SC Contranscar SRL</t>
  </si>
  <si>
    <t>SC Top Med Trans SRL</t>
  </si>
  <si>
    <t>Casa de Asigurări de Sănătate Mureș</t>
  </si>
  <si>
    <t>Februarie</t>
  </si>
  <si>
    <t>Serviciul Decontare Servicii Medicale</t>
  </si>
  <si>
    <t>Martie</t>
  </si>
  <si>
    <t>Aprilie</t>
  </si>
  <si>
    <t xml:space="preserve">Mai </t>
  </si>
  <si>
    <t>Iunie</t>
  </si>
  <si>
    <t>Trim II</t>
  </si>
  <si>
    <t>Semestrul I</t>
  </si>
  <si>
    <t>Iiulie</t>
  </si>
  <si>
    <t>August</t>
  </si>
  <si>
    <t>Septembrie</t>
  </si>
  <si>
    <t>Trim III</t>
  </si>
  <si>
    <t>Octombrie</t>
  </si>
  <si>
    <t>Noiembrie</t>
  </si>
  <si>
    <t>Decembrie</t>
  </si>
  <si>
    <t>Trim IV</t>
  </si>
  <si>
    <t>SC Cardiomed  SRL</t>
  </si>
  <si>
    <t>SC Asidor SRL</t>
  </si>
  <si>
    <t>SC Sorel si Sorela SRL</t>
  </si>
  <si>
    <t xml:space="preserve">      Total privati</t>
  </si>
  <si>
    <t>Semestrul II</t>
  </si>
  <si>
    <t>An 2019</t>
  </si>
  <si>
    <t>Aug-Dec</t>
  </si>
  <si>
    <t>Suplim. Dec.</t>
  </si>
  <si>
    <t>Diminuarea valorii de Contract la furnizorul S.C. Cardio Med S.R.L. Pentru lunile noiembrie, decembrie 2019 și suplimentarea</t>
  </si>
  <si>
    <t>valorii de Contract pe luna decembrie 2019 la furnizorii S.C. Samaritanus S.R.L., S.C. Top Med Trans S.R.L., S.C. Contranscar S.R.L.,</t>
  </si>
  <si>
    <t>S.C. Asidor S.R.L., S.C. Sorel&amp;Sorela S.R.L. Pentru servicii medicale de transport sanitar neasistat</t>
  </si>
  <si>
    <t>Anexa 2</t>
  </si>
  <si>
    <t>Dim. Noi.</t>
  </si>
  <si>
    <t>Dim.Dec.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</si>
</sst>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\,\ yyyy"/>
    <numFmt numFmtId="181" formatCode="[$-409]h:mm:ss\ AM/PM"/>
    <numFmt numFmtId="182" formatCode="0.0"/>
    <numFmt numFmtId="183" formatCode="[$-418]dddd\,\ 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179" fontId="0" fillId="0" borderId="0" xfId="0" applyNumberFormat="1" applyAlignment="1">
      <alignment/>
    </xf>
    <xf numFmtId="179" fontId="0" fillId="33" borderId="0" xfId="0" applyNumberFormat="1" applyFill="1" applyAlignment="1">
      <alignment/>
    </xf>
    <xf numFmtId="179" fontId="4" fillId="0" borderId="10" xfId="42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179" fontId="4" fillId="0" borderId="16" xfId="42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9" fontId="3" fillId="34" borderId="19" xfId="42" applyFont="1" applyFill="1" applyBorder="1" applyAlignment="1">
      <alignment/>
    </xf>
    <xf numFmtId="0" fontId="1" fillId="33" borderId="15" xfId="0" applyFont="1" applyFill="1" applyBorder="1" applyAlignment="1">
      <alignment/>
    </xf>
    <xf numFmtId="4" fontId="1" fillId="34" borderId="18" xfId="0" applyNumberFormat="1" applyFont="1" applyFill="1" applyBorder="1" applyAlignment="1">
      <alignment/>
    </xf>
    <xf numFmtId="179" fontId="4" fillId="33" borderId="20" xfId="42" applyFont="1" applyFill="1" applyBorder="1" applyAlignment="1">
      <alignment/>
    </xf>
    <xf numFmtId="179" fontId="4" fillId="33" borderId="10" xfId="42" applyFont="1" applyFill="1" applyBorder="1" applyAlignment="1">
      <alignment/>
    </xf>
    <xf numFmtId="179" fontId="4" fillId="33" borderId="16" xfId="42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179" fontId="1" fillId="35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 wrapText="1"/>
    </xf>
    <xf numFmtId="179" fontId="4" fillId="0" borderId="22" xfId="42" applyFont="1" applyBorder="1" applyAlignment="1">
      <alignment/>
    </xf>
    <xf numFmtId="179" fontId="4" fillId="0" borderId="23" xfId="42" applyFont="1" applyBorder="1" applyAlignment="1">
      <alignment/>
    </xf>
    <xf numFmtId="179" fontId="3" fillId="34" borderId="24" xfId="42" applyFont="1" applyFill="1" applyBorder="1" applyAlignment="1">
      <alignment/>
    </xf>
    <xf numFmtId="179" fontId="4" fillId="33" borderId="25" xfId="42" applyFont="1" applyFill="1" applyBorder="1" applyAlignment="1">
      <alignment/>
    </xf>
    <xf numFmtId="179" fontId="4" fillId="33" borderId="22" xfId="42" applyFont="1" applyFill="1" applyBorder="1" applyAlignment="1">
      <alignment/>
    </xf>
    <xf numFmtId="179" fontId="4" fillId="33" borderId="23" xfId="42" applyFont="1" applyFill="1" applyBorder="1" applyAlignment="1">
      <alignment/>
    </xf>
    <xf numFmtId="179" fontId="1" fillId="35" borderId="25" xfId="0" applyNumberFormat="1" applyFont="1" applyFill="1" applyBorder="1" applyAlignment="1">
      <alignment/>
    </xf>
    <xf numFmtId="43" fontId="0" fillId="33" borderId="0" xfId="0" applyNumberFormat="1" applyFill="1" applyAlignment="1">
      <alignment/>
    </xf>
    <xf numFmtId="179" fontId="1" fillId="34" borderId="10" xfId="0" applyNumberFormat="1" applyFont="1" applyFill="1" applyBorder="1" applyAlignment="1">
      <alignment/>
    </xf>
    <xf numFmtId="179" fontId="1" fillId="34" borderId="19" xfId="0" applyNumberFormat="1" applyFont="1" applyFill="1" applyBorder="1" applyAlignment="1">
      <alignment/>
    </xf>
    <xf numFmtId="179" fontId="1" fillId="34" borderId="24" xfId="0" applyNumberFormat="1" applyFont="1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179" fontId="1" fillId="35" borderId="16" xfId="0" applyNumberFormat="1" applyFont="1" applyFill="1" applyBorder="1" applyAlignment="1">
      <alignment/>
    </xf>
    <xf numFmtId="179" fontId="1" fillId="35" borderId="23" xfId="0" applyNumberFormat="1" applyFont="1" applyFill="1" applyBorder="1" applyAlignment="1">
      <alignment/>
    </xf>
    <xf numFmtId="43" fontId="4" fillId="0" borderId="26" xfId="0" applyNumberFormat="1" applyFont="1" applyBorder="1" applyAlignment="1">
      <alignment horizontal="left"/>
    </xf>
    <xf numFmtId="43" fontId="4" fillId="0" borderId="27" xfId="0" applyNumberFormat="1" applyFont="1" applyBorder="1" applyAlignment="1">
      <alignment horizontal="left"/>
    </xf>
    <xf numFmtId="43" fontId="3" fillId="34" borderId="28" xfId="0" applyNumberFormat="1" applyFont="1" applyFill="1" applyBorder="1" applyAlignment="1">
      <alignment horizontal="left"/>
    </xf>
    <xf numFmtId="43" fontId="4" fillId="33" borderId="29" xfId="0" applyNumberFormat="1" applyFont="1" applyFill="1" applyBorder="1" applyAlignment="1">
      <alignment horizontal="left"/>
    </xf>
    <xf numFmtId="43" fontId="4" fillId="33" borderId="26" xfId="0" applyNumberFormat="1" applyFont="1" applyFill="1" applyBorder="1" applyAlignment="1">
      <alignment horizontal="left"/>
    </xf>
    <xf numFmtId="43" fontId="4" fillId="33" borderId="27" xfId="0" applyNumberFormat="1" applyFont="1" applyFill="1" applyBorder="1" applyAlignment="1">
      <alignment horizontal="left"/>
    </xf>
    <xf numFmtId="43" fontId="1" fillId="34" borderId="28" xfId="0" applyNumberFormat="1" applyFont="1" applyFill="1" applyBorder="1" applyAlignment="1">
      <alignment horizontal="left"/>
    </xf>
    <xf numFmtId="43" fontId="1" fillId="35" borderId="29" xfId="0" applyNumberFormat="1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179" fontId="1" fillId="33" borderId="16" xfId="0" applyNumberFormat="1" applyFont="1" applyFill="1" applyBorder="1" applyAlignment="1">
      <alignment/>
    </xf>
    <xf numFmtId="179" fontId="1" fillId="33" borderId="23" xfId="0" applyNumberFormat="1" applyFont="1" applyFill="1" applyBorder="1" applyAlignment="1">
      <alignment/>
    </xf>
    <xf numFmtId="43" fontId="1" fillId="33" borderId="27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" fontId="1" fillId="33" borderId="14" xfId="0" applyNumberFormat="1" applyFont="1" applyFill="1" applyBorder="1" applyAlignment="1">
      <alignment/>
    </xf>
    <xf numFmtId="43" fontId="0" fillId="33" borderId="26" xfId="0" applyNumberFormat="1" applyFill="1" applyBorder="1" applyAlignment="1">
      <alignment horizontal="left"/>
    </xf>
    <xf numFmtId="4" fontId="1" fillId="34" borderId="14" xfId="0" applyNumberFormat="1" applyFont="1" applyFill="1" applyBorder="1" applyAlignment="1">
      <alignment/>
    </xf>
    <xf numFmtId="43" fontId="1" fillId="34" borderId="26" xfId="0" applyNumberFormat="1" applyFont="1" applyFill="1" applyBorder="1" applyAlignment="1">
      <alignment horizontal="left"/>
    </xf>
    <xf numFmtId="4" fontId="1" fillId="35" borderId="15" xfId="0" applyNumberFormat="1" applyFont="1" applyFill="1" applyBorder="1" applyAlignment="1">
      <alignment/>
    </xf>
    <xf numFmtId="43" fontId="1" fillId="35" borderId="27" xfId="0" applyNumberFormat="1" applyFont="1" applyFill="1" applyBorder="1" applyAlignment="1">
      <alignment horizontal="left"/>
    </xf>
    <xf numFmtId="4" fontId="1" fillId="33" borderId="30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179" fontId="1" fillId="33" borderId="31" xfId="0" applyNumberFormat="1" applyFont="1" applyFill="1" applyBorder="1" applyAlignment="1">
      <alignment/>
    </xf>
    <xf numFmtId="43" fontId="1" fillId="33" borderId="3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5.7109375" style="0" customWidth="1"/>
    <col min="5" max="5" width="13.00390625" style="0" customWidth="1"/>
    <col min="6" max="6" width="15.8515625" style="0" customWidth="1"/>
    <col min="7" max="7" width="14.57421875" style="0" customWidth="1"/>
    <col min="8" max="8" width="18.00390625" style="0" customWidth="1"/>
    <col min="9" max="9" width="13.8515625" style="0" bestFit="1" customWidth="1"/>
    <col min="10" max="10" width="11.28125" style="0" bestFit="1" customWidth="1"/>
    <col min="11" max="11" width="15.00390625" style="0" customWidth="1"/>
    <col min="12" max="12" width="11.28125" style="0" bestFit="1" customWidth="1"/>
  </cols>
  <sheetData>
    <row r="1" spans="1:2" ht="12.75">
      <c r="A1" s="1" t="s">
        <v>5</v>
      </c>
      <c r="B1" s="1"/>
    </row>
    <row r="2" spans="1:10" ht="12.75">
      <c r="A2" s="1" t="s">
        <v>7</v>
      </c>
      <c r="B2" s="1"/>
      <c r="H2" s="1"/>
      <c r="J2" s="1"/>
    </row>
    <row r="3" spans="8:10" ht="12.75">
      <c r="H3" s="1"/>
      <c r="I3" s="1"/>
      <c r="J3" s="1"/>
    </row>
    <row r="4" spans="8:10" ht="12.75">
      <c r="H4" s="1"/>
      <c r="I4" s="1"/>
      <c r="J4" s="1"/>
    </row>
    <row r="5" spans="8:10" ht="12.75">
      <c r="H5" s="1"/>
      <c r="I5" s="1"/>
      <c r="J5" s="1"/>
    </row>
    <row r="6" spans="1:10" ht="15.75">
      <c r="A6" s="1" t="s">
        <v>30</v>
      </c>
      <c r="B6" s="59"/>
      <c r="C6" s="59"/>
      <c r="D6" s="59"/>
      <c r="E6" s="59"/>
      <c r="F6" s="59"/>
      <c r="G6" s="59"/>
      <c r="H6" s="59"/>
      <c r="I6" s="1"/>
      <c r="J6" s="1"/>
    </row>
    <row r="7" spans="1:10" ht="15.75">
      <c r="A7" s="1" t="s">
        <v>31</v>
      </c>
      <c r="B7" s="59"/>
      <c r="C7" s="59"/>
      <c r="D7" s="59"/>
      <c r="E7" s="59"/>
      <c r="F7" s="59"/>
      <c r="G7" s="59"/>
      <c r="H7" s="59"/>
      <c r="I7" s="1"/>
      <c r="J7" s="1"/>
    </row>
    <row r="8" spans="1:8" ht="15.75">
      <c r="A8" s="60" t="s">
        <v>32</v>
      </c>
      <c r="B8" s="8"/>
      <c r="C8" s="8"/>
      <c r="D8" s="8"/>
      <c r="E8" s="8"/>
      <c r="F8" s="8"/>
      <c r="G8" s="59"/>
      <c r="H8" s="59"/>
    </row>
    <row r="9" spans="1:8" ht="13.5" thickBot="1">
      <c r="A9" s="1"/>
      <c r="H9" s="9" t="s">
        <v>33</v>
      </c>
    </row>
    <row r="10" spans="1:8" s="4" customFormat="1" ht="45">
      <c r="A10" s="10">
        <v>2019</v>
      </c>
      <c r="B10" s="11" t="s">
        <v>2</v>
      </c>
      <c r="C10" s="11" t="s">
        <v>3</v>
      </c>
      <c r="D10" s="11" t="s">
        <v>4</v>
      </c>
      <c r="E10" s="11" t="s">
        <v>22</v>
      </c>
      <c r="F10" s="11" t="s">
        <v>23</v>
      </c>
      <c r="G10" s="31" t="s">
        <v>24</v>
      </c>
      <c r="H10" s="12" t="s">
        <v>25</v>
      </c>
    </row>
    <row r="11" spans="1:12" ht="12.75">
      <c r="A11" s="13" t="s">
        <v>1</v>
      </c>
      <c r="B11" s="7">
        <v>13220.78</v>
      </c>
      <c r="C11" s="7">
        <v>3777.92</v>
      </c>
      <c r="D11" s="7">
        <v>26445.46</v>
      </c>
      <c r="E11" s="7">
        <v>0</v>
      </c>
      <c r="F11" s="7">
        <v>3777.92</v>
      </c>
      <c r="G11" s="32"/>
      <c r="H11" s="46">
        <f>B11+C11+D11+E11+F11</f>
        <v>47222.08</v>
      </c>
      <c r="J11" s="5"/>
      <c r="K11" s="5"/>
      <c r="L11" s="5"/>
    </row>
    <row r="12" spans="1:12" ht="12.75">
      <c r="A12" s="13" t="s">
        <v>6</v>
      </c>
      <c r="B12" s="7">
        <v>13220.78</v>
      </c>
      <c r="C12" s="7">
        <v>3777.92</v>
      </c>
      <c r="D12" s="7">
        <v>26445.46</v>
      </c>
      <c r="E12" s="7">
        <v>0</v>
      </c>
      <c r="F12" s="7">
        <v>3777.92</v>
      </c>
      <c r="G12" s="32"/>
      <c r="H12" s="46">
        <f>B12+C12+D12+E12+F12</f>
        <v>47222.08</v>
      </c>
      <c r="I12" s="5"/>
      <c r="J12" s="5"/>
      <c r="K12" s="5"/>
      <c r="L12" s="5"/>
    </row>
    <row r="13" spans="1:28" s="3" customFormat="1" ht="13.5" thickBot="1">
      <c r="A13" s="15" t="s">
        <v>8</v>
      </c>
      <c r="B13" s="16">
        <v>14940.8</v>
      </c>
      <c r="C13" s="16">
        <v>4361.5</v>
      </c>
      <c r="D13" s="16">
        <v>30530.54</v>
      </c>
      <c r="E13" s="16">
        <v>0</v>
      </c>
      <c r="F13" s="16">
        <v>4361.5</v>
      </c>
      <c r="G13" s="33"/>
      <c r="H13" s="47">
        <f>B13+C13+D13+E13+F13</f>
        <v>54194.34</v>
      </c>
      <c r="I13" s="5"/>
      <c r="J13" s="5"/>
      <c r="K13" s="5"/>
      <c r="L13" s="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9" s="3" customFormat="1" ht="13.5" thickBot="1">
      <c r="A14" s="18" t="s">
        <v>0</v>
      </c>
      <c r="B14" s="19">
        <f>B11+B12+B13</f>
        <v>41382.36</v>
      </c>
      <c r="C14" s="19">
        <f>C11+C12+C13</f>
        <v>11917.34</v>
      </c>
      <c r="D14" s="19">
        <f>D11+D12+D13</f>
        <v>83421.45999999999</v>
      </c>
      <c r="E14" s="19">
        <f>E11+E12+E13</f>
        <v>0</v>
      </c>
      <c r="F14" s="19">
        <f>F11+F12+F13</f>
        <v>11917.34</v>
      </c>
      <c r="G14" s="34"/>
      <c r="H14" s="48">
        <f>F14+E14+D14+C14+B14</f>
        <v>148638.5</v>
      </c>
      <c r="I14" s="6"/>
    </row>
    <row r="15" spans="1:9" s="3" customFormat="1" ht="12.75">
      <c r="A15" s="17" t="s">
        <v>9</v>
      </c>
      <c r="B15" s="22">
        <v>12387.02</v>
      </c>
      <c r="C15" s="22">
        <v>3510.27</v>
      </c>
      <c r="D15" s="22">
        <v>28082.17</v>
      </c>
      <c r="E15" s="22"/>
      <c r="F15" s="22">
        <v>3510.27</v>
      </c>
      <c r="G15" s="35"/>
      <c r="H15" s="49">
        <f>B15+C15+D15+E15+F15</f>
        <v>47489.729999999996</v>
      </c>
      <c r="I15" s="6"/>
    </row>
    <row r="16" spans="1:9" s="3" customFormat="1" ht="12.75">
      <c r="A16" s="14" t="s">
        <v>10</v>
      </c>
      <c r="B16" s="23">
        <v>12387.02</v>
      </c>
      <c r="C16" s="23">
        <v>3510.27</v>
      </c>
      <c r="D16" s="23">
        <v>28082.17</v>
      </c>
      <c r="E16" s="23"/>
      <c r="F16" s="23">
        <v>3510.27</v>
      </c>
      <c r="G16" s="36"/>
      <c r="H16" s="50">
        <f>B16+C16+D16+E16+F16</f>
        <v>47489.729999999996</v>
      </c>
      <c r="I16" s="6"/>
    </row>
    <row r="17" spans="1:9" s="3" customFormat="1" ht="13.5" thickBot="1">
      <c r="A17" s="20" t="s">
        <v>11</v>
      </c>
      <c r="B17" s="24">
        <v>15013.67</v>
      </c>
      <c r="C17" s="24">
        <v>4385.82</v>
      </c>
      <c r="D17" s="24">
        <v>35086.46</v>
      </c>
      <c r="E17" s="24"/>
      <c r="F17" s="24">
        <v>4385.82</v>
      </c>
      <c r="G17" s="37"/>
      <c r="H17" s="51">
        <f>B17+C17+D17+E17+F17</f>
        <v>58871.77</v>
      </c>
      <c r="I17" s="6"/>
    </row>
    <row r="18" spans="1:28" s="3" customFormat="1" ht="13.5" thickBot="1">
      <c r="A18" s="21" t="s">
        <v>12</v>
      </c>
      <c r="B18" s="41">
        <f aca="true" t="shared" si="0" ref="B18:H18">B15+B16+B17</f>
        <v>39787.71</v>
      </c>
      <c r="C18" s="41">
        <f t="shared" si="0"/>
        <v>11406.36</v>
      </c>
      <c r="D18" s="41">
        <f t="shared" si="0"/>
        <v>91250.79999999999</v>
      </c>
      <c r="E18" s="41">
        <f t="shared" si="0"/>
        <v>0</v>
      </c>
      <c r="F18" s="41">
        <f t="shared" si="0"/>
        <v>11406.36</v>
      </c>
      <c r="G18" s="42"/>
      <c r="H18" s="52">
        <f t="shared" si="0"/>
        <v>153851.22999999998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3" customFormat="1" ht="12.75">
      <c r="A19" s="28" t="s">
        <v>13</v>
      </c>
      <c r="B19" s="29">
        <f aca="true" t="shared" si="1" ref="B19:H19">B14+B18</f>
        <v>81170.07</v>
      </c>
      <c r="C19" s="30">
        <f t="shared" si="1"/>
        <v>23323.7</v>
      </c>
      <c r="D19" s="30">
        <f t="shared" si="1"/>
        <v>174672.25999999998</v>
      </c>
      <c r="E19" s="30">
        <f t="shared" si="1"/>
        <v>0</v>
      </c>
      <c r="F19" s="30">
        <f t="shared" si="1"/>
        <v>23323.7</v>
      </c>
      <c r="G19" s="38"/>
      <c r="H19" s="53">
        <f t="shared" si="1"/>
        <v>302489.73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3" customFormat="1" ht="12.75">
      <c r="A20" s="61" t="s">
        <v>14</v>
      </c>
      <c r="B20" s="25">
        <f>12387.04-0.03</f>
        <v>12387.01</v>
      </c>
      <c r="C20" s="26">
        <v>3510.28</v>
      </c>
      <c r="D20" s="26">
        <v>28082.16</v>
      </c>
      <c r="E20" s="26">
        <v>0</v>
      </c>
      <c r="F20" s="26">
        <v>3510.28</v>
      </c>
      <c r="G20" s="26"/>
      <c r="H20" s="62">
        <f>B20+C20+D20+E20+F20-0.01</f>
        <v>47489.719999999994</v>
      </c>
      <c r="I20" s="6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3" customFormat="1" ht="12.75">
      <c r="A21" s="61" t="s">
        <v>15</v>
      </c>
      <c r="B21" s="25">
        <v>12806.99</v>
      </c>
      <c r="C21" s="26">
        <v>3650.26</v>
      </c>
      <c r="D21" s="26">
        <v>29202.11</v>
      </c>
      <c r="E21" s="26">
        <v>0</v>
      </c>
      <c r="F21" s="26">
        <v>3650.26</v>
      </c>
      <c r="G21" s="26">
        <v>3650.26</v>
      </c>
      <c r="H21" s="62">
        <f>B21+C21+D21+E21+F21+G21</f>
        <v>52959.880000000005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3" customFormat="1" ht="12.75">
      <c r="A22" s="61" t="s">
        <v>16</v>
      </c>
      <c r="B22" s="25">
        <f>12806.99+1432.1</f>
        <v>14239.09</v>
      </c>
      <c r="C22" s="26">
        <f>3650.26+477.38</f>
        <v>4127.64</v>
      </c>
      <c r="D22" s="26">
        <f>29202.1+3818.92</f>
        <v>33021.02</v>
      </c>
      <c r="E22" s="26"/>
      <c r="F22" s="26">
        <f>3650.26+477.38</f>
        <v>4127.64</v>
      </c>
      <c r="G22" s="26">
        <f>3650.26+477.38</f>
        <v>4127.64</v>
      </c>
      <c r="H22" s="62">
        <f>B22+C22+D22+E22+F22+G22</f>
        <v>59643.03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3" customFormat="1" ht="12.75">
      <c r="A23" s="63" t="s">
        <v>17</v>
      </c>
      <c r="B23" s="27">
        <f aca="true" t="shared" si="2" ref="B23:G23">B20+B21+B22</f>
        <v>39433.09</v>
      </c>
      <c r="C23" s="40">
        <f t="shared" si="2"/>
        <v>11288.18</v>
      </c>
      <c r="D23" s="40">
        <f t="shared" si="2"/>
        <v>90305.29000000001</v>
      </c>
      <c r="E23" s="40">
        <f t="shared" si="2"/>
        <v>0</v>
      </c>
      <c r="F23" s="40">
        <f t="shared" si="2"/>
        <v>11288.18</v>
      </c>
      <c r="G23" s="40">
        <f t="shared" si="2"/>
        <v>7777.900000000001</v>
      </c>
      <c r="H23" s="64">
        <f>B23+C23+D23+E23+F23+G23-0.01</f>
        <v>160092.62999999998</v>
      </c>
      <c r="I23" s="39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3" customFormat="1" ht="12.75">
      <c r="A24" s="61" t="s">
        <v>18</v>
      </c>
      <c r="B24" s="25">
        <v>13013.96</v>
      </c>
      <c r="C24" s="26">
        <v>3719.25</v>
      </c>
      <c r="D24" s="26">
        <v>29754.04</v>
      </c>
      <c r="E24" s="26"/>
      <c r="F24" s="26">
        <v>3719.25</v>
      </c>
      <c r="G24" s="26">
        <v>3719.25</v>
      </c>
      <c r="H24" s="62">
        <f>B24+C24+D24+E24+F24+G24</f>
        <v>53925.75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3" customFormat="1" ht="12.75">
      <c r="A25" s="61" t="s">
        <v>19</v>
      </c>
      <c r="B25" s="25">
        <f>13013.96+11186.62</f>
        <v>24200.58</v>
      </c>
      <c r="C25" s="26">
        <f>3719.25+2796.66</f>
        <v>6515.91</v>
      </c>
      <c r="D25" s="26">
        <f>29754.04+22373.4</f>
        <v>52127.44</v>
      </c>
      <c r="E25" s="26"/>
      <c r="F25" s="26">
        <f>3719.25+2796.66</f>
        <v>6515.91</v>
      </c>
      <c r="G25" s="26">
        <f>3719.25+2796.66</f>
        <v>6515.91</v>
      </c>
      <c r="H25" s="62">
        <f>B25+C25+D25+E25+F25+G25</f>
        <v>95875.75000000001</v>
      </c>
      <c r="I25" s="39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3" customFormat="1" ht="12.75">
      <c r="A26" s="61" t="s">
        <v>20</v>
      </c>
      <c r="B26" s="25">
        <f>3484.97+7400.01+2092.55+1527.68</f>
        <v>14505.21</v>
      </c>
      <c r="C26" s="26">
        <f>542.93+2466.67+523.12+381.92</f>
        <v>3914.64</v>
      </c>
      <c r="D26" s="26">
        <f>4343.31+19733.31+4184.98+3055.41</f>
        <v>31317.010000000002</v>
      </c>
      <c r="E26" s="26">
        <v>1000</v>
      </c>
      <c r="F26" s="26">
        <f>542.93+2466.67+523.12+381.92</f>
        <v>3914.64</v>
      </c>
      <c r="G26" s="26">
        <f>542.93+2466.67+523.12+381.92</f>
        <v>3914.64</v>
      </c>
      <c r="H26" s="62">
        <f>B26+C26+D26+E26+F26+G26</f>
        <v>58566.14</v>
      </c>
      <c r="I26" s="39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3" customFormat="1" ht="12.75">
      <c r="A27" s="63" t="s">
        <v>21</v>
      </c>
      <c r="B27" s="27">
        <f aca="true" t="shared" si="3" ref="B27:G27">B24+B25+B26</f>
        <v>51719.75</v>
      </c>
      <c r="C27" s="40">
        <f>C24+C25+C26</f>
        <v>14149.8</v>
      </c>
      <c r="D27" s="40">
        <f t="shared" si="3"/>
        <v>113198.49000000002</v>
      </c>
      <c r="E27" s="40">
        <f t="shared" si="3"/>
        <v>1000</v>
      </c>
      <c r="F27" s="40">
        <f t="shared" si="3"/>
        <v>14149.8</v>
      </c>
      <c r="G27" s="40">
        <f t="shared" si="3"/>
        <v>14149.8</v>
      </c>
      <c r="H27" s="64">
        <f>H24+H25+H26</f>
        <v>208367.64</v>
      </c>
      <c r="I27" s="39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s="3" customFormat="1" ht="12.75">
      <c r="A28" s="65" t="s">
        <v>26</v>
      </c>
      <c r="B28" s="43">
        <f aca="true" t="shared" si="4" ref="B28:H28">B23+B27</f>
        <v>91152.84</v>
      </c>
      <c r="C28" s="44">
        <f t="shared" si="4"/>
        <v>25437.98</v>
      </c>
      <c r="D28" s="44">
        <f t="shared" si="4"/>
        <v>203503.78000000003</v>
      </c>
      <c r="E28" s="44">
        <f t="shared" si="4"/>
        <v>1000</v>
      </c>
      <c r="F28" s="44">
        <f t="shared" si="4"/>
        <v>25437.98</v>
      </c>
      <c r="G28" s="45">
        <f t="shared" si="4"/>
        <v>21927.7</v>
      </c>
      <c r="H28" s="66">
        <f t="shared" si="4"/>
        <v>368460.27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s="3" customFormat="1" ht="12.75">
      <c r="A29" s="65" t="s">
        <v>28</v>
      </c>
      <c r="B29" s="43">
        <f aca="true" t="shared" si="5" ref="B29:H29">B21+B22+B27</f>
        <v>78765.83</v>
      </c>
      <c r="C29" s="44">
        <f t="shared" si="5"/>
        <v>21927.7</v>
      </c>
      <c r="D29" s="44">
        <f t="shared" si="5"/>
        <v>175421.62000000002</v>
      </c>
      <c r="E29" s="44">
        <f t="shared" si="5"/>
        <v>1000</v>
      </c>
      <c r="F29" s="44">
        <f t="shared" si="5"/>
        <v>21927.7</v>
      </c>
      <c r="G29" s="45">
        <f t="shared" si="5"/>
        <v>21927.7</v>
      </c>
      <c r="H29" s="66">
        <f t="shared" si="5"/>
        <v>320970.55000000005</v>
      </c>
      <c r="I29" s="3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s="3" customFormat="1" ht="12.75">
      <c r="A30" s="54" t="s">
        <v>27</v>
      </c>
      <c r="B30" s="55">
        <f aca="true" t="shared" si="6" ref="B30:G30">B19+B28</f>
        <v>172322.91</v>
      </c>
      <c r="C30" s="56">
        <f t="shared" si="6"/>
        <v>48761.68</v>
      </c>
      <c r="D30" s="56">
        <f t="shared" si="6"/>
        <v>378176.04000000004</v>
      </c>
      <c r="E30" s="56">
        <f t="shared" si="6"/>
        <v>1000</v>
      </c>
      <c r="F30" s="56">
        <f t="shared" si="6"/>
        <v>48761.68</v>
      </c>
      <c r="G30" s="57">
        <f t="shared" si="6"/>
        <v>21927.7</v>
      </c>
      <c r="H30" s="58">
        <f>H19+H28</f>
        <v>670950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s="3" customFormat="1" ht="12.75">
      <c r="A31" s="54" t="s">
        <v>34</v>
      </c>
      <c r="B31" s="55"/>
      <c r="C31" s="56"/>
      <c r="D31" s="56"/>
      <c r="E31" s="56">
        <v>-3719.25</v>
      </c>
      <c r="F31" s="56"/>
      <c r="G31" s="57"/>
      <c r="H31" s="58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s="3" customFormat="1" ht="12.75">
      <c r="A32" s="54" t="s">
        <v>35</v>
      </c>
      <c r="B32" s="55"/>
      <c r="C32" s="56"/>
      <c r="D32" s="56"/>
      <c r="E32" s="56">
        <v>-2009.6</v>
      </c>
      <c r="F32" s="56"/>
      <c r="G32" s="57"/>
      <c r="H32" s="58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s="3" customFormat="1" ht="13.5" thickBot="1">
      <c r="A33" s="67" t="s">
        <v>29</v>
      </c>
      <c r="B33" s="68">
        <v>1527.68</v>
      </c>
      <c r="C33" s="69">
        <v>381.92</v>
      </c>
      <c r="D33" s="69">
        <f>3055.4+0.01</f>
        <v>3055.4100000000003</v>
      </c>
      <c r="E33" s="69">
        <v>-5728.85</v>
      </c>
      <c r="F33" s="69">
        <v>381.92</v>
      </c>
      <c r="G33" s="69">
        <v>381.92</v>
      </c>
      <c r="H33" s="70">
        <f>B33+C33+D33+E33+F33+G33</f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ht="12.75">
      <c r="H34" s="2"/>
    </row>
    <row r="35" spans="9:10" ht="12.75">
      <c r="I35" s="1"/>
      <c r="J35" s="1"/>
    </row>
    <row r="36" spans="8:10" ht="12.75">
      <c r="H36" s="2"/>
      <c r="I36" s="1"/>
      <c r="J36" s="1"/>
    </row>
    <row r="37" ht="12.75">
      <c r="H37" s="2"/>
    </row>
    <row r="39" ht="12.75">
      <c r="J39" s="2"/>
    </row>
    <row r="40" ht="12.75">
      <c r="J40" s="2"/>
    </row>
    <row r="41" ht="12.75">
      <c r="I41" s="2"/>
    </row>
  </sheetData>
  <sheetProtection/>
  <printOptions/>
  <pageMargins left="0.7" right="0.7" top="0.23" bottom="0.18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2019-12-09T12:03:04Z</cp:lastPrinted>
  <dcterms:created xsi:type="dcterms:W3CDTF">1996-10-14T23:33:28Z</dcterms:created>
  <dcterms:modified xsi:type="dcterms:W3CDTF">2019-12-18T11:15:59Z</dcterms:modified>
  <cp:category/>
  <cp:version/>
  <cp:contentType/>
  <cp:contentStatus/>
</cp:coreProperties>
</file>